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D7915FED-3355-4681-A16B-3C348E67FAE4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ΙΚΗ ΚΑΤΑΤΑΞΗ " sheetId="4" r:id="rId1"/>
    <sheet name="ΠΡΟΣΛΗΠΤΕΟΙ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4" l="1"/>
  <c r="AD4" i="4"/>
  <c r="P4" i="4"/>
  <c r="R4" i="4"/>
  <c r="T4" i="4"/>
  <c r="V4" i="4"/>
  <c r="Z4" i="4"/>
  <c r="AB4" i="4"/>
  <c r="AF4" i="4"/>
  <c r="AH4" i="4"/>
  <c r="X4" i="4"/>
  <c r="AI4" i="4"/>
  <c r="M4" i="4"/>
  <c r="H4" i="6"/>
  <c r="AD4" i="6"/>
  <c r="P4" i="6"/>
  <c r="R4" i="6"/>
  <c r="T4" i="6"/>
  <c r="V4" i="6"/>
  <c r="Z4" i="6"/>
  <c r="AB4" i="6"/>
  <c r="AF4" i="6"/>
  <c r="AH4" i="6"/>
  <c r="X4" i="6"/>
  <c r="AI4" i="6"/>
  <c r="M4" i="6"/>
  <c r="AD7" i="4"/>
  <c r="AD5" i="4"/>
  <c r="AD10" i="4"/>
  <c r="AD8" i="4"/>
  <c r="AD6" i="4"/>
  <c r="AD9" i="4"/>
  <c r="AH7" i="4"/>
  <c r="AH5" i="4"/>
  <c r="AH10" i="4"/>
  <c r="AH8" i="4"/>
  <c r="AH6" i="4"/>
  <c r="AH9" i="4"/>
  <c r="AF7" i="4"/>
  <c r="AF5" i="4"/>
  <c r="AF10" i="4"/>
  <c r="AF8" i="4"/>
  <c r="AF6" i="4"/>
  <c r="AF9" i="4"/>
  <c r="X7" i="4"/>
  <c r="X5" i="4"/>
  <c r="X10" i="4"/>
  <c r="X8" i="4"/>
  <c r="X6" i="4"/>
  <c r="X9" i="4"/>
  <c r="Z9" i="4"/>
  <c r="M7" i="4"/>
  <c r="M5" i="4"/>
  <c r="M10" i="4"/>
  <c r="M8" i="4"/>
  <c r="M6" i="4"/>
  <c r="M9" i="4"/>
  <c r="AB7" i="4"/>
  <c r="AB5" i="4"/>
  <c r="AB10" i="4"/>
  <c r="AB8" i="4"/>
  <c r="AB6" i="4"/>
  <c r="AB9" i="4"/>
  <c r="Z7" i="4"/>
  <c r="Z5" i="4"/>
  <c r="Z10" i="4"/>
  <c r="Z8" i="4"/>
  <c r="Z6" i="4"/>
  <c r="R7" i="4"/>
  <c r="R5" i="4"/>
  <c r="R10" i="4"/>
  <c r="R8" i="4"/>
  <c r="R6" i="4"/>
  <c r="R9" i="4"/>
  <c r="T7" i="4"/>
  <c r="T5" i="4"/>
  <c r="T10" i="4"/>
  <c r="T8" i="4"/>
  <c r="T6" i="4"/>
  <c r="T9" i="4"/>
  <c r="V7" i="4"/>
  <c r="V5" i="4"/>
  <c r="V10" i="4"/>
  <c r="V8" i="4"/>
  <c r="V6" i="4"/>
  <c r="V9" i="4"/>
  <c r="P7" i="4"/>
  <c r="P5" i="4"/>
  <c r="P10" i="4"/>
  <c r="P8" i="4"/>
  <c r="P6" i="4"/>
  <c r="P9" i="4"/>
  <c r="H7" i="4"/>
  <c r="AI7" i="4"/>
  <c r="H5" i="4"/>
  <c r="AI5" i="4"/>
  <c r="H10" i="4"/>
  <c r="AI10" i="4"/>
  <c r="H8" i="4"/>
  <c r="AI8" i="4"/>
  <c r="H6" i="4"/>
  <c r="AI6" i="4"/>
  <c r="H9" i="4"/>
  <c r="AI9" i="4"/>
</calcChain>
</file>

<file path=xl/sharedStrings.xml><?xml version="1.0" encoding="utf-8"?>
<sst xmlns="http://schemas.openxmlformats.org/spreadsheetml/2006/main" count="207" uniqueCount="60">
  <si>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</si>
  <si>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</si>
  <si>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</si>
  <si>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</si>
  <si>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</si>
  <si>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</si>
  <si>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</si>
  <si>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</si>
  <si>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</si>
  <si>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</si>
  <si>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</si>
  <si>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</si>
  <si>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</si>
  <si>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</si>
  <si>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</si>
  <si>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</si>
  <si>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</si>
  <si>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</si>
  <si>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118)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</si>
  <si>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</si>
  <si>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</si>
  <si>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</si>
  <si>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</si>
  <si>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</si>
  <si>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</si>
  <si>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</si>
  <si>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</si>
  <si>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</si>
  <si>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</si>
  <si>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</si>
  <si>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</si>
  <si>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2156/01-10-2018</t>
  </si>
  <si>
    <t>ΑΛΕΞΑΤΟΥ-ΔΗΜΗΤΡΑΚΟΠΟΥΛΟΥ</t>
  </si>
  <si>
    <t>ΑΘΗΝΑ</t>
  </si>
  <si>
    <t>981/27-09-2018</t>
  </si>
  <si>
    <t>ΒΑΣΙΛΕΙΟΥ</t>
  </si>
  <si>
    <t>ΣΟΦΙΑ</t>
  </si>
  <si>
    <t>1809/01-10-2018</t>
  </si>
  <si>
    <t>ΕΥΠΡΑΞΙΑ</t>
  </si>
  <si>
    <t>ΒΑΡΒΑΡΑ</t>
  </si>
  <si>
    <t>1928/01-10-2018</t>
  </si>
  <si>
    <t>ΜΠΛΑΤΣΟΥΚΑΣ</t>
  </si>
  <si>
    <t>ΓΕΩΡΓΙΟΣ</t>
  </si>
  <si>
    <t>2179/01-10-2018</t>
  </si>
  <si>
    <t>ΠΑΠΑΛΑΣ</t>
  </si>
  <si>
    <t>ΔΗΜΗΤΡΙΟΣ</t>
  </si>
  <si>
    <t>2094/01-10-2018</t>
  </si>
  <si>
    <t>ΠΑΥΛΙΔΟΥ</t>
  </si>
  <si>
    <t>ΕΛΕΝΗ</t>
  </si>
  <si>
    <t>1817/01-10-2018</t>
  </si>
  <si>
    <t>ΡΕΝΕΣΗ</t>
  </si>
  <si>
    <t>ΝΙΚΟΛΕΤΤΑ</t>
  </si>
  <si>
    <t>ΠΑΡΑΤΗΡΗΣΕΙΣ</t>
  </si>
  <si>
    <t>4 ΤΕΛΕΥΤΑΙΑ ΨΗΦΙΑ ΑΔΤ</t>
  </si>
  <si>
    <t>0978</t>
  </si>
  <si>
    <t>0346</t>
  </si>
  <si>
    <t>0756</t>
  </si>
  <si>
    <t>Προσληπτέος λόγω εντοπιότητας</t>
  </si>
  <si>
    <t>ΠΕ18 - ΜΙΚΡΟΒΙΟΛΟΓΟΙ
ΠΡΟΣΩΡΙΝΟΣ ΠΙΝΑΚΑΣ ΠΡΟΣΛΗΠΤΕΩΝ
(ΜΙΑ ΘΕΣΗ ΜΕ ΓΕΝΙΚΗ ΕΜΠΕΙΡΙΑ)</t>
  </si>
  <si>
    <t>ΠΕ18 - ΜΙΚΡΟΒΙΟΛΟΓΟΙ
ΠΡΟΣΩΡΙΝΟΣ ΠΙΝΑΚΑΣ ΓΕΝΙΚΗΣ ΚΑΤΑΤΑΞΗΣ
(ΜΙΑ ΘΕΣΗ ΜΕ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</si>
</sst>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workbookViewId="0">
      <pane xSplit="5" topLeftCell="AC1" activePane="topRight" state="frozen"/>
      <selection pane="topRight" sqref="A1:E1"/>
    </sheetView>
  </sheetViews>
  <sheetFormatPr defaultColWidth="9.109375" defaultRowHeight="14.4" x14ac:dyDescent="0.3"/>
  <cols>
    <col min="1" max="1" width="4.44140625" style="4" customWidth="1"/>
    <col min="2" max="3" width="15.33203125" style="4" customWidth="1"/>
    <col min="4" max="4" width="30.5546875" style="4" bestFit="1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7.554687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1.5546875" style="4" customWidth="1"/>
    <col min="37" max="44" width="9.109375" style="4"/>
    <col min="45" max="46" width="9.109375" style="4" hidden="1" customWidth="1"/>
    <col min="47" max="16384" width="9.109375" style="4"/>
  </cols>
  <sheetData>
    <row r="1" spans="1:46" ht="85.8" customHeight="1" x14ac:dyDescent="0.3">
      <c r="A1" s="28" t="s">
        <v>59</v>
      </c>
      <c r="B1" s="29"/>
      <c r="C1" s="29"/>
      <c r="D1" s="29"/>
      <c r="E1" s="29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6" s="13" customFormat="1" ht="15.6" x14ac:dyDescent="0.3">
      <c r="A2" s="22" t="s">
        <v>7</v>
      </c>
      <c r="B2" s="23"/>
      <c r="C2" s="23"/>
      <c r="D2" s="23"/>
      <c r="E2" s="23"/>
      <c r="F2" s="20" t="s">
        <v>0</v>
      </c>
      <c r="G2" s="20"/>
      <c r="H2" s="20"/>
      <c r="I2" s="20"/>
      <c r="J2" s="20"/>
      <c r="K2" s="21"/>
      <c r="L2" s="21"/>
      <c r="M2" s="11"/>
      <c r="N2" s="11"/>
      <c r="O2" s="23" t="s">
        <v>29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6"/>
      <c r="AI2" s="24" t="s">
        <v>10</v>
      </c>
      <c r="AJ2" s="12"/>
    </row>
    <row r="3" spans="1:46" ht="94.5" customHeight="1" x14ac:dyDescent="0.3">
      <c r="A3" s="1" t="s">
        <v>1</v>
      </c>
      <c r="B3" s="1" t="s">
        <v>30</v>
      </c>
      <c r="C3" s="5" t="s">
        <v>53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18</v>
      </c>
      <c r="K3" s="1" t="s">
        <v>16</v>
      </c>
      <c r="L3" s="1" t="s">
        <v>17</v>
      </c>
      <c r="M3" s="6"/>
      <c r="N3" s="7" t="s">
        <v>12</v>
      </c>
      <c r="O3" s="3" t="s">
        <v>19</v>
      </c>
      <c r="P3" s="1" t="s">
        <v>4</v>
      </c>
      <c r="Q3" s="3" t="s">
        <v>20</v>
      </c>
      <c r="R3" s="3" t="s">
        <v>4</v>
      </c>
      <c r="S3" s="1" t="s">
        <v>21</v>
      </c>
      <c r="T3" s="1" t="s">
        <v>4</v>
      </c>
      <c r="U3" s="1" t="s">
        <v>22</v>
      </c>
      <c r="V3" s="1" t="s">
        <v>4</v>
      </c>
      <c r="W3" s="1" t="s">
        <v>23</v>
      </c>
      <c r="X3" s="1" t="s">
        <v>4</v>
      </c>
      <c r="Y3" s="1" t="s">
        <v>24</v>
      </c>
      <c r="Z3" s="1" t="s">
        <v>4</v>
      </c>
      <c r="AA3" s="1" t="s">
        <v>25</v>
      </c>
      <c r="AB3" s="5" t="s">
        <v>4</v>
      </c>
      <c r="AC3" s="1" t="s">
        <v>26</v>
      </c>
      <c r="AD3" s="1" t="s">
        <v>4</v>
      </c>
      <c r="AE3" s="1" t="s">
        <v>27</v>
      </c>
      <c r="AF3" s="1" t="s">
        <v>4</v>
      </c>
      <c r="AG3" s="1" t="s">
        <v>28</v>
      </c>
      <c r="AH3" s="2" t="s">
        <v>4</v>
      </c>
      <c r="AI3" s="25"/>
      <c r="AJ3" s="9" t="s">
        <v>52</v>
      </c>
    </row>
    <row r="4" spans="1:46" s="19" customFormat="1" x14ac:dyDescent="0.3">
      <c r="A4" s="10">
        <v>1</v>
      </c>
      <c r="B4" s="10" t="s">
        <v>40</v>
      </c>
      <c r="C4" s="10">
        <v>5342</v>
      </c>
      <c r="D4" s="10" t="s">
        <v>41</v>
      </c>
      <c r="E4" s="10" t="s">
        <v>42</v>
      </c>
      <c r="F4" s="15" t="s">
        <v>5</v>
      </c>
      <c r="G4" s="15">
        <v>5</v>
      </c>
      <c r="H4" s="15">
        <f t="shared" ref="H4" si="0">G4*110</f>
        <v>550</v>
      </c>
      <c r="I4" s="15" t="s">
        <v>5</v>
      </c>
      <c r="J4" s="15" t="s">
        <v>5</v>
      </c>
      <c r="K4" s="10" t="s">
        <v>5</v>
      </c>
      <c r="L4" s="10" t="s">
        <v>5</v>
      </c>
      <c r="M4" s="16" t="str">
        <f t="shared" ref="M4" si="1">IF(AND(F4="ΝΑΙ",IF(I4="ΝΑΙ",J4="ΝΑΙ",)*AND(K4="ΝΑΙ",L4="ΝΑΙ")),"ΟΚ","ΑΠΟΡΡΙΠΤΕΤΑΙ")</f>
        <v>ΟΚ</v>
      </c>
      <c r="N4" s="16" t="s">
        <v>5</v>
      </c>
      <c r="O4" s="15" t="s">
        <v>13</v>
      </c>
      <c r="P4" s="10">
        <f t="shared" ref="P4" si="2">IF(O4="ΝΑΙ",120,0)</f>
        <v>0</v>
      </c>
      <c r="Q4" s="15" t="s">
        <v>13</v>
      </c>
      <c r="R4" s="15">
        <f t="shared" ref="R4" si="3">IF(Q4="ΝΑΙ",60,0)</f>
        <v>0</v>
      </c>
      <c r="S4" s="10" t="s">
        <v>13</v>
      </c>
      <c r="T4" s="10">
        <f t="shared" ref="T4" si="4">IF(S4="ΝΑΙ",250,0)</f>
        <v>0</v>
      </c>
      <c r="U4" s="10" t="s">
        <v>13</v>
      </c>
      <c r="V4" s="10">
        <f t="shared" ref="V4" si="5">IF(U4="ΝΑΙ",120,0)</f>
        <v>0</v>
      </c>
      <c r="W4" s="10" t="s">
        <v>2</v>
      </c>
      <c r="X4" s="10">
        <f t="shared" ref="X4" si="6">IF(W4="ΑΡΙΣΤΗ",70,IF(W4="ΠΟΛΥ ΚΑΛΗ",50,IF(W4="ΚΑΛΗ",30,)))</f>
        <v>70</v>
      </c>
      <c r="Y4" s="10"/>
      <c r="Z4" s="10">
        <f t="shared" ref="Z4" si="7">IF(Y4="ΑΡΙΣΤΗ",70,IF(Y4="ΠΟΛΥ ΚΑΛΗ",50,IF(Y4="ΚΑΛΗ",30,)))</f>
        <v>0</v>
      </c>
      <c r="AA4" s="10"/>
      <c r="AB4" s="10">
        <f t="shared" ref="AB4" si="8">IF(AA4="ΑΡΙΣΤΗ",70,IF(AA4="ΠΟΛΥ ΚΑΛΗ",50,IF(AA4="ΚΑΛΗ",30,)))</f>
        <v>0</v>
      </c>
      <c r="AC4" s="10" t="s">
        <v>13</v>
      </c>
      <c r="AD4" s="10">
        <f t="shared" ref="AD4" si="9">IF(AC4="ΝΑΙ",150,0)</f>
        <v>0</v>
      </c>
      <c r="AE4" s="10">
        <v>8</v>
      </c>
      <c r="AF4" s="10">
        <f t="shared" ref="AF4" si="10">AE4*17</f>
        <v>136</v>
      </c>
      <c r="AG4" s="10">
        <v>84</v>
      </c>
      <c r="AH4" s="17">
        <f t="shared" ref="AH4" si="11">AG4*7</f>
        <v>588</v>
      </c>
      <c r="AI4" s="18">
        <f t="shared" ref="AI4" si="12">H4+AD4+P4+R4+T4+V4+Z4+AB4+AF4+AH4+X4</f>
        <v>1344</v>
      </c>
      <c r="AJ4" s="10" t="s">
        <v>12</v>
      </c>
    </row>
    <row r="5" spans="1:46" x14ac:dyDescent="0.3">
      <c r="A5" s="1">
        <v>2</v>
      </c>
      <c r="B5" s="1" t="s">
        <v>37</v>
      </c>
      <c r="C5" s="1">
        <v>8559</v>
      </c>
      <c r="D5" s="1" t="s">
        <v>39</v>
      </c>
      <c r="E5" s="1" t="s">
        <v>38</v>
      </c>
      <c r="F5" s="3" t="s">
        <v>5</v>
      </c>
      <c r="G5" s="3">
        <v>7.14</v>
      </c>
      <c r="H5" s="3">
        <f>G5*110</f>
        <v>785.4</v>
      </c>
      <c r="I5" s="3" t="s">
        <v>5</v>
      </c>
      <c r="J5" s="3" t="s">
        <v>5</v>
      </c>
      <c r="K5" s="1" t="s">
        <v>5</v>
      </c>
      <c r="L5" s="1" t="s">
        <v>5</v>
      </c>
      <c r="M5" s="6" t="str">
        <f>IF(AND(F5="ΝΑΙ",IF(I5="ΝΑΙ",J5="ΝΑΙ",)*AND(K5="ΝΑΙ",L5="ΝΑΙ")),"ΟΚ","ΑΠΟΡΡΙΠΤΕΤΑΙ")</f>
        <v>ΟΚ</v>
      </c>
      <c r="N5" s="6" t="s">
        <v>13</v>
      </c>
      <c r="O5" s="3" t="s">
        <v>13</v>
      </c>
      <c r="P5" s="1">
        <f>IF(O5="ΝΑΙ",120,0)</f>
        <v>0</v>
      </c>
      <c r="Q5" s="3" t="s">
        <v>13</v>
      </c>
      <c r="R5" s="3">
        <f>IF(Q5="ΝΑΙ",60,0)</f>
        <v>0</v>
      </c>
      <c r="S5" s="1" t="s">
        <v>13</v>
      </c>
      <c r="T5" s="1">
        <f>IF(S5="ΝΑΙ",250,0)</f>
        <v>0</v>
      </c>
      <c r="U5" s="1" t="s">
        <v>13</v>
      </c>
      <c r="V5" s="1">
        <f>IF(U5="ΝΑΙ",120,0)</f>
        <v>0</v>
      </c>
      <c r="W5" s="1"/>
      <c r="X5" s="1">
        <f>IF(W5="ΑΡΙΣΤΗ",70,IF(W5="ΠΟΛΥ ΚΑΛΗ",50,IF(W5="ΚΑΛΗ",30,)))</f>
        <v>0</v>
      </c>
      <c r="Y5" s="1"/>
      <c r="Z5" s="1">
        <f>IF(Y5="ΑΡΙΣΤΗ",70,IF(Y5="ΠΟΛΥ ΚΑΛΗ",50,IF(Y5="ΚΑΛΗ",30,)))</f>
        <v>0</v>
      </c>
      <c r="AA5" s="1" t="s">
        <v>3</v>
      </c>
      <c r="AB5" s="1">
        <f>IF(AA5="ΑΡΙΣΤΗ",70,IF(AA5="ΠΟΛΥ ΚΑΛΗ",50,IF(AA5="ΚΑΛΗ",30,)))</f>
        <v>30</v>
      </c>
      <c r="AC5" s="1" t="s">
        <v>13</v>
      </c>
      <c r="AD5" s="1">
        <f>IF(AC5="ΝΑΙ",150,0)</f>
        <v>0</v>
      </c>
      <c r="AE5" s="1">
        <v>21</v>
      </c>
      <c r="AF5" s="1">
        <f>AE5*17</f>
        <v>357</v>
      </c>
      <c r="AG5" s="1">
        <v>43</v>
      </c>
      <c r="AH5" s="2">
        <f>AG5*7</f>
        <v>301</v>
      </c>
      <c r="AI5" s="14">
        <f>H5+AD5+P5+R5+T5+V5+Z5+AB5+AF5+AH5+X5</f>
        <v>1473.4</v>
      </c>
      <c r="AJ5" s="1"/>
      <c r="AS5" s="4" t="s">
        <v>5</v>
      </c>
      <c r="AT5" s="4" t="s">
        <v>2</v>
      </c>
    </row>
    <row r="6" spans="1:46" ht="16.2" customHeight="1" x14ac:dyDescent="0.3">
      <c r="A6" s="1">
        <v>3</v>
      </c>
      <c r="B6" s="1" t="s">
        <v>49</v>
      </c>
      <c r="C6" s="8" t="s">
        <v>55</v>
      </c>
      <c r="D6" s="1" t="s">
        <v>50</v>
      </c>
      <c r="E6" s="1" t="s">
        <v>51</v>
      </c>
      <c r="F6" s="3" t="s">
        <v>5</v>
      </c>
      <c r="G6" s="3">
        <v>8.98</v>
      </c>
      <c r="H6" s="3">
        <f>G6*110</f>
        <v>987.80000000000007</v>
      </c>
      <c r="I6" s="3" t="s">
        <v>5</v>
      </c>
      <c r="J6" s="3" t="s">
        <v>5</v>
      </c>
      <c r="K6" s="1" t="s">
        <v>5</v>
      </c>
      <c r="L6" s="1" t="s">
        <v>5</v>
      </c>
      <c r="M6" s="6" t="str">
        <f>IF(AND(F6="ΝΑΙ",IF(I6="ΝΑΙ",J6="ΝΑΙ",)*AND(K6="ΝΑΙ",L6="ΝΑΙ")),"ΟΚ","ΑΠΟΡΡΙΠΤΕΤΑΙ")</f>
        <v>ΟΚ</v>
      </c>
      <c r="N6" s="6" t="s">
        <v>13</v>
      </c>
      <c r="O6" s="3" t="s">
        <v>13</v>
      </c>
      <c r="P6" s="1">
        <f>IF(O6="ΝΑΙ",120,0)</f>
        <v>0</v>
      </c>
      <c r="Q6" s="3" t="s">
        <v>13</v>
      </c>
      <c r="R6" s="3">
        <f>IF(Q6="ΝΑΙ",60,0)</f>
        <v>0</v>
      </c>
      <c r="S6" s="1" t="s">
        <v>13</v>
      </c>
      <c r="T6" s="1">
        <f>IF(S6="ΝΑΙ",250,0)</f>
        <v>0</v>
      </c>
      <c r="U6" s="1" t="s">
        <v>13</v>
      </c>
      <c r="V6" s="1">
        <f>IF(U6="ΝΑΙ",120,0)</f>
        <v>0</v>
      </c>
      <c r="W6" s="1" t="s">
        <v>2</v>
      </c>
      <c r="X6" s="1">
        <f>IF(W6="ΑΡΙΣΤΗ",70,IF(W6="ΠΟΛΥ ΚΑΛΗ",50,IF(W6="ΚΑΛΗ",30,)))</f>
        <v>70</v>
      </c>
      <c r="Y6" s="1"/>
      <c r="Z6" s="1">
        <f>IF(Y6="ΑΡΙΣΤΗ",70,IF(Y6="ΠΟΛΥ ΚΑΛΗ",50,IF(Y6="ΚΑΛΗ",30,)))</f>
        <v>0</v>
      </c>
      <c r="AA6" s="1"/>
      <c r="AB6" s="1">
        <f>IF(AA6="ΑΡΙΣΤΗ",70,IF(AA6="ΠΟΛΥ ΚΑΛΗ",50,IF(AA6="ΚΑΛΗ",30,)))</f>
        <v>0</v>
      </c>
      <c r="AC6" s="1" t="s">
        <v>13</v>
      </c>
      <c r="AD6" s="1">
        <f>IF(AC6="ΝΑΙ",150,0)</f>
        <v>0</v>
      </c>
      <c r="AE6" s="1"/>
      <c r="AF6" s="1">
        <f>AE6*17</f>
        <v>0</v>
      </c>
      <c r="AG6" s="1">
        <v>43</v>
      </c>
      <c r="AH6" s="2">
        <f>AG6*7</f>
        <v>301</v>
      </c>
      <c r="AI6" s="14">
        <f>H6+AD6+P6+R6+T6+V6+Z6+AB6+AF6+AH6+X6</f>
        <v>1358.8000000000002</v>
      </c>
      <c r="AJ6" s="1"/>
      <c r="AS6" s="4" t="s">
        <v>13</v>
      </c>
      <c r="AT6" s="4" t="s">
        <v>6</v>
      </c>
    </row>
    <row r="7" spans="1:46" x14ac:dyDescent="0.3">
      <c r="A7" s="1">
        <v>4</v>
      </c>
      <c r="B7" s="1" t="s">
        <v>34</v>
      </c>
      <c r="C7" s="1">
        <v>5244</v>
      </c>
      <c r="D7" s="27" t="s">
        <v>35</v>
      </c>
      <c r="E7" s="1" t="s">
        <v>36</v>
      </c>
      <c r="F7" s="3" t="s">
        <v>5</v>
      </c>
      <c r="G7" s="3">
        <v>6.4</v>
      </c>
      <c r="H7" s="3">
        <f>G7*110</f>
        <v>704</v>
      </c>
      <c r="I7" s="3" t="s">
        <v>5</v>
      </c>
      <c r="J7" s="3" t="s">
        <v>5</v>
      </c>
      <c r="K7" s="1" t="s">
        <v>5</v>
      </c>
      <c r="L7" s="1" t="s">
        <v>5</v>
      </c>
      <c r="M7" s="6" t="str">
        <f>IF(AND(F7="ΝΑΙ",IF(I7="ΝΑΙ",J7="ΝΑΙ",)*AND(K7="ΝΑΙ",L7="ΝΑΙ")),"ΟΚ","ΑΠΟΡΡΙΠΤΕΤΑΙ")</f>
        <v>ΟΚ</v>
      </c>
      <c r="N7" s="6" t="s">
        <v>13</v>
      </c>
      <c r="O7" s="3" t="s">
        <v>13</v>
      </c>
      <c r="P7" s="1">
        <f>IF(O7="ΝΑΙ",120,0)</f>
        <v>0</v>
      </c>
      <c r="Q7" s="3" t="s">
        <v>13</v>
      </c>
      <c r="R7" s="3">
        <f>IF(Q7="ΝΑΙ",60,0)</f>
        <v>0</v>
      </c>
      <c r="S7" s="1" t="s">
        <v>13</v>
      </c>
      <c r="T7" s="1">
        <f>IF(S7="ΝΑΙ",250,0)</f>
        <v>0</v>
      </c>
      <c r="U7" s="1" t="s">
        <v>13</v>
      </c>
      <c r="V7" s="1">
        <f>IF(U7="ΝΑΙ",120,0)</f>
        <v>0</v>
      </c>
      <c r="W7" s="1"/>
      <c r="X7" s="1">
        <f>IF(W7="ΑΡΙΣΤΗ",70,IF(W7="ΠΟΛΥ ΚΑΛΗ",50,IF(W7="ΚΑΛΗ",30,)))</f>
        <v>0</v>
      </c>
      <c r="Y7" s="1"/>
      <c r="Z7" s="1">
        <f>IF(Y7="ΑΡΙΣΤΗ",70,IF(Y7="ΠΟΛΥ ΚΑΛΗ",50,IF(Y7="ΚΑΛΗ",30,)))</f>
        <v>0</v>
      </c>
      <c r="AA7" s="1" t="s">
        <v>3</v>
      </c>
      <c r="AB7" s="1">
        <f>IF(AA7="ΑΡΙΣΤΗ",70,IF(AA7="ΠΟΛΥ ΚΑΛΗ",50,IF(AA7="ΚΑΛΗ",30,)))</f>
        <v>30</v>
      </c>
      <c r="AC7" s="1" t="s">
        <v>13</v>
      </c>
      <c r="AD7" s="1">
        <f>IF(AC7="ΝΑΙ",150,0)</f>
        <v>0</v>
      </c>
      <c r="AE7" s="1">
        <v>12</v>
      </c>
      <c r="AF7" s="1">
        <f>AE7*17</f>
        <v>204</v>
      </c>
      <c r="AG7" s="1"/>
      <c r="AH7" s="2">
        <f>AG7*7</f>
        <v>0</v>
      </c>
      <c r="AI7" s="14">
        <f>H7+AD7+P7+R7+T7+V7+Z7+AB7+AF7+AH7+X7</f>
        <v>938</v>
      </c>
      <c r="AJ7" s="1"/>
      <c r="AT7" s="4" t="s">
        <v>3</v>
      </c>
    </row>
    <row r="8" spans="1:46" x14ac:dyDescent="0.3">
      <c r="A8" s="1">
        <v>5</v>
      </c>
      <c r="B8" s="1" t="s">
        <v>46</v>
      </c>
      <c r="C8" s="1">
        <v>5655</v>
      </c>
      <c r="D8" s="1" t="s">
        <v>47</v>
      </c>
      <c r="E8" s="1" t="s">
        <v>48</v>
      </c>
      <c r="F8" s="3" t="s">
        <v>5</v>
      </c>
      <c r="G8" s="3">
        <v>5</v>
      </c>
      <c r="H8" s="3">
        <f>G8*110</f>
        <v>550</v>
      </c>
      <c r="I8" s="3" t="s">
        <v>5</v>
      </c>
      <c r="J8" s="3" t="s">
        <v>5</v>
      </c>
      <c r="K8" s="1" t="s">
        <v>5</v>
      </c>
      <c r="L8" s="1" t="s">
        <v>5</v>
      </c>
      <c r="M8" s="6" t="str">
        <f>IF(AND(F8="ΝΑΙ",IF(I8="ΝΑΙ",J8="ΝΑΙ",)*AND(K8="ΝΑΙ",L8="ΝΑΙ")),"ΟΚ","ΑΠΟΡΡΙΠΤΕΤΑΙ")</f>
        <v>ΟΚ</v>
      </c>
      <c r="N8" s="6" t="s">
        <v>13</v>
      </c>
      <c r="O8" s="3" t="s">
        <v>13</v>
      </c>
      <c r="P8" s="1">
        <f>IF(O8="ΝΑΙ",120,0)</f>
        <v>0</v>
      </c>
      <c r="Q8" s="3" t="s">
        <v>13</v>
      </c>
      <c r="R8" s="3">
        <f>IF(Q8="ΝΑΙ",60,0)</f>
        <v>0</v>
      </c>
      <c r="S8" s="1" t="s">
        <v>13</v>
      </c>
      <c r="T8" s="1">
        <f>IF(S8="ΝΑΙ",250,0)</f>
        <v>0</v>
      </c>
      <c r="U8" s="1" t="s">
        <v>13</v>
      </c>
      <c r="V8" s="1">
        <f>IF(U8="ΝΑΙ",120,0)</f>
        <v>0</v>
      </c>
      <c r="W8" s="1" t="s">
        <v>2</v>
      </c>
      <c r="X8" s="1">
        <f>IF(W8="ΑΡΙΣΤΗ",70,IF(W8="ΠΟΛΥ ΚΑΛΗ",50,IF(W8="ΚΑΛΗ",30,)))</f>
        <v>70</v>
      </c>
      <c r="Y8" s="1"/>
      <c r="Z8" s="1">
        <f>IF(Y8="ΑΡΙΣΤΗ",70,IF(Y8="ΠΟΛΥ ΚΑΛΗ",50,IF(Y8="ΚΑΛΗ",30,)))</f>
        <v>0</v>
      </c>
      <c r="AA8" s="1"/>
      <c r="AB8" s="1">
        <f>IF(AA8="ΑΡΙΣΤΗ",70,IF(AA8="ΠΟΛΥ ΚΑΛΗ",50,IF(AA8="ΚΑΛΗ",30,)))</f>
        <v>0</v>
      </c>
      <c r="AC8" s="1" t="s">
        <v>13</v>
      </c>
      <c r="AD8" s="1">
        <f>IF(AC8="ΝΑΙ",150,0)</f>
        <v>0</v>
      </c>
      <c r="AE8" s="1"/>
      <c r="AF8" s="1">
        <f>AE8*17</f>
        <v>0</v>
      </c>
      <c r="AG8" s="1">
        <v>24</v>
      </c>
      <c r="AH8" s="2">
        <f>AG8*7</f>
        <v>168</v>
      </c>
      <c r="AI8" s="14">
        <f>H8+AD8+P8+R8+T8+V8+Z8+AB8+AF8+AH8+X8</f>
        <v>788</v>
      </c>
      <c r="AJ8" s="1"/>
    </row>
    <row r="9" spans="1:46" x14ac:dyDescent="0.3">
      <c r="A9" s="1">
        <v>6</v>
      </c>
      <c r="B9" s="1" t="s">
        <v>31</v>
      </c>
      <c r="C9" s="8" t="s">
        <v>56</v>
      </c>
      <c r="D9" s="1" t="s">
        <v>32</v>
      </c>
      <c r="E9" s="1" t="s">
        <v>33</v>
      </c>
      <c r="F9" s="3" t="s">
        <v>5</v>
      </c>
      <c r="G9" s="3">
        <v>5.38</v>
      </c>
      <c r="H9" s="3">
        <f>G9*110</f>
        <v>591.79999999999995</v>
      </c>
      <c r="I9" s="3" t="s">
        <v>5</v>
      </c>
      <c r="J9" s="3" t="s">
        <v>5</v>
      </c>
      <c r="K9" s="1" t="s">
        <v>5</v>
      </c>
      <c r="L9" s="1" t="s">
        <v>5</v>
      </c>
      <c r="M9" s="6" t="str">
        <f>IF(AND(F9="ΝΑΙ",IF(I9="ΝΑΙ",J9="ΝΑΙ",)*AND(K9="ΝΑΙ",L9="ΝΑΙ")),"ΟΚ","ΑΠΟΡΡΙΠΤΕΤΑΙ")</f>
        <v>ΟΚ</v>
      </c>
      <c r="N9" s="6" t="s">
        <v>13</v>
      </c>
      <c r="O9" s="3" t="s">
        <v>13</v>
      </c>
      <c r="P9" s="1">
        <f>IF(O9="ΝΑΙ",120,0)</f>
        <v>0</v>
      </c>
      <c r="Q9" s="3" t="s">
        <v>5</v>
      </c>
      <c r="R9" s="3">
        <f>IF(Q9="ΝΑΙ",60,0)</f>
        <v>60</v>
      </c>
      <c r="S9" s="1" t="s">
        <v>13</v>
      </c>
      <c r="T9" s="1">
        <f>IF(S9="ΝΑΙ",250,0)</f>
        <v>0</v>
      </c>
      <c r="U9" s="1" t="s">
        <v>13</v>
      </c>
      <c r="V9" s="1">
        <f>IF(U9="ΝΑΙ",120,0)</f>
        <v>0</v>
      </c>
      <c r="W9" s="1"/>
      <c r="X9" s="1">
        <f>IF(W9="ΑΡΙΣΤΗ",70,IF(W9="ΠΟΛΥ ΚΑΛΗ",50,IF(W9="ΚΑΛΗ",30,)))</f>
        <v>0</v>
      </c>
      <c r="Y9" s="1"/>
      <c r="Z9" s="1">
        <f>IF(Y9="ΑΡΙΣΤΗ",70,IF(Y9="ΠΟΛΥ ΚΑΛΗ",50,IF(Y9="ΚΑΛΗ",30,)))</f>
        <v>0</v>
      </c>
      <c r="AA9" s="1" t="s">
        <v>6</v>
      </c>
      <c r="AB9" s="1">
        <f>IF(AA9="ΑΡΙΣΤΗ",70,IF(AA9="ΠΟΛΥ ΚΑΛΗ",50,IF(AA9="ΚΑΛΗ",30,)))</f>
        <v>50</v>
      </c>
      <c r="AC9" s="1" t="s">
        <v>13</v>
      </c>
      <c r="AD9" s="1">
        <f>IF(AC9="ΝΑΙ",150,0)</f>
        <v>0</v>
      </c>
      <c r="AE9" s="1"/>
      <c r="AF9" s="1">
        <f>AE9*17</f>
        <v>0</v>
      </c>
      <c r="AG9" s="1"/>
      <c r="AH9" s="2">
        <f>AG9*7</f>
        <v>0</v>
      </c>
      <c r="AI9" s="14">
        <f>H9+AD9+P9+R9+T9+V9+Z9+AB9+AF9+AH9+X9</f>
        <v>701.8</v>
      </c>
      <c r="AJ9" s="1"/>
    </row>
    <row r="10" spans="1:46" x14ac:dyDescent="0.3">
      <c r="A10" s="1">
        <v>7</v>
      </c>
      <c r="B10" s="1" t="s">
        <v>43</v>
      </c>
      <c r="C10" s="8" t="s">
        <v>54</v>
      </c>
      <c r="D10" s="1" t="s">
        <v>44</v>
      </c>
      <c r="E10" s="1" t="s">
        <v>45</v>
      </c>
      <c r="F10" s="3" t="s">
        <v>5</v>
      </c>
      <c r="G10" s="3">
        <v>5.72</v>
      </c>
      <c r="H10" s="3">
        <f>G10*110</f>
        <v>629.19999999999993</v>
      </c>
      <c r="I10" s="3" t="s">
        <v>5</v>
      </c>
      <c r="J10" s="3" t="s">
        <v>5</v>
      </c>
      <c r="K10" s="1" t="s">
        <v>5</v>
      </c>
      <c r="L10" s="1" t="s">
        <v>5</v>
      </c>
      <c r="M10" s="6" t="str">
        <f>IF(AND(F10="ΝΑΙ",IF(I10="ΝΑΙ",J10="ΝΑΙ",)*AND(K10="ΝΑΙ",L10="ΝΑΙ")),"ΟΚ","ΑΠΟΡΡΙΠΤΕΤΑΙ")</f>
        <v>ΟΚ</v>
      </c>
      <c r="N10" s="6" t="s">
        <v>13</v>
      </c>
      <c r="O10" s="3" t="s">
        <v>13</v>
      </c>
      <c r="P10" s="1">
        <f>IF(O10="ΝΑΙ",120,0)</f>
        <v>0</v>
      </c>
      <c r="Q10" s="3" t="s">
        <v>13</v>
      </c>
      <c r="R10" s="3">
        <f>IF(Q10="ΝΑΙ",60,0)</f>
        <v>0</v>
      </c>
      <c r="S10" s="1" t="s">
        <v>13</v>
      </c>
      <c r="T10" s="1">
        <f>IF(S10="ΝΑΙ",250,0)</f>
        <v>0</v>
      </c>
      <c r="U10" s="1" t="s">
        <v>13</v>
      </c>
      <c r="V10" s="1">
        <f>IF(U10="ΝΑΙ",120,0)</f>
        <v>0</v>
      </c>
      <c r="W10" s="1"/>
      <c r="X10" s="1">
        <f>IF(W10="ΑΡΙΣΤΗ",70,IF(W10="ΠΟΛΥ ΚΑΛΗ",50,IF(W10="ΚΑΛΗ",30,)))</f>
        <v>0</v>
      </c>
      <c r="Y10" s="1"/>
      <c r="Z10" s="1">
        <f>IF(Y10="ΑΡΙΣΤΗ",70,IF(Y10="ΠΟΛΥ ΚΑΛΗ",50,IF(Y10="ΚΑΛΗ",30,)))</f>
        <v>0</v>
      </c>
      <c r="AA10" s="1"/>
      <c r="AB10" s="1">
        <f>IF(AA10="ΑΡΙΣΤΗ",70,IF(AA10="ΠΟΛΥ ΚΑΛΗ",50,IF(AA10="ΚΑΛΗ",30,)))</f>
        <v>0</v>
      </c>
      <c r="AC10" s="1" t="s">
        <v>13</v>
      </c>
      <c r="AD10" s="1">
        <f>IF(AC10="ΝΑΙ",150,0)</f>
        <v>0</v>
      </c>
      <c r="AE10" s="1">
        <v>4</v>
      </c>
      <c r="AF10" s="1">
        <f>AE10*17</f>
        <v>68</v>
      </c>
      <c r="AG10" s="1"/>
      <c r="AH10" s="2">
        <f>AG10*7</f>
        <v>0</v>
      </c>
      <c r="AI10" s="14">
        <f>H10+AD10+P10+R10+T10+V10+Z10+AB10+AF10+AH10+X10</f>
        <v>697.19999999999993</v>
      </c>
      <c r="AJ10" s="1"/>
    </row>
  </sheetData>
  <sortState xmlns:xlrd2="http://schemas.microsoft.com/office/spreadsheetml/2017/richdata2" ref="A5:AJ10">
    <sortCondition descending="1" ref="AI5:AI10"/>
  </sortState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:AE10" xr:uid="{00000000-0002-0000-0000-000000000000}">
      <formula1>1</formula1>
      <formula2>24</formula2>
    </dataValidation>
    <dataValidation type="list" allowBlank="1" showInputMessage="1" showErrorMessage="1" sqref="AA4:AA10 W4:W10 Y4:Y10" xr:uid="{00000000-0002-0000-0000-000001000000}">
      <formula1>$AT$5:$AT$7</formula1>
    </dataValidation>
    <dataValidation type="list" allowBlank="1" showInputMessage="1" showErrorMessage="1" sqref="Q4:Q10 U4:U10 F4:F10 N4:O10 I4:L10 AC4:AC10 S4:S10" xr:uid="{00000000-0002-0000-0000-000002000000}">
      <formula1>$AS$5:$AS$6</formula1>
    </dataValidation>
    <dataValidation type="whole" allowBlank="1" showInputMessage="1" showErrorMessage="1" errorTitle="ΠΡΟΣΟΧΗ!" error="ΑΠΟ 1 ΕΩΣ 84 ΜΗΝΕΣ" sqref="AG4:AG10" xr:uid="{00000000-0002-0000-0000-000003000000}">
      <formula1>1</formula1>
      <formula2>84</formula2>
    </dataValidation>
    <dataValidation type="decimal" allowBlank="1" showInputMessage="1" showErrorMessage="1" sqref="G4:G10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29C2-C6AE-4812-BFC3-D110B077F7B9}">
  <dimension ref="A1:AT4"/>
  <sheetViews>
    <sheetView workbookViewId="0">
      <selection sqref="A1:E1"/>
    </sheetView>
  </sheetViews>
  <sheetFormatPr defaultColWidth="9.109375" defaultRowHeight="14.4" x14ac:dyDescent="0.3"/>
  <cols>
    <col min="1" max="1" width="4.44140625" style="4" customWidth="1"/>
    <col min="2" max="3" width="15.33203125" style="4" customWidth="1"/>
    <col min="4" max="4" width="30.5546875" style="4" bestFit="1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7.554687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1.5546875" style="4" customWidth="1"/>
    <col min="37" max="44" width="9.109375" style="4"/>
    <col min="45" max="46" width="9.109375" style="4" hidden="1" customWidth="1"/>
    <col min="47" max="16384" width="9.109375" style="4"/>
  </cols>
  <sheetData>
    <row r="1" spans="1:36" ht="65.400000000000006" customHeight="1" x14ac:dyDescent="0.3">
      <c r="A1" s="28" t="s">
        <v>58</v>
      </c>
      <c r="B1" s="29"/>
      <c r="C1" s="29"/>
      <c r="D1" s="29"/>
      <c r="E1" s="29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36" s="13" customFormat="1" ht="15.6" x14ac:dyDescent="0.3">
      <c r="A2" s="22" t="s">
        <v>7</v>
      </c>
      <c r="B2" s="23"/>
      <c r="C2" s="23"/>
      <c r="D2" s="23"/>
      <c r="E2" s="23"/>
      <c r="F2" s="20" t="s">
        <v>0</v>
      </c>
      <c r="G2" s="20"/>
      <c r="H2" s="20"/>
      <c r="I2" s="20"/>
      <c r="J2" s="20"/>
      <c r="K2" s="21"/>
      <c r="L2" s="21"/>
      <c r="M2" s="11"/>
      <c r="N2" s="11"/>
      <c r="O2" s="23" t="s">
        <v>29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6"/>
      <c r="AI2" s="24" t="s">
        <v>10</v>
      </c>
      <c r="AJ2" s="12"/>
    </row>
    <row r="3" spans="1:36" ht="94.5" customHeight="1" x14ac:dyDescent="0.3">
      <c r="A3" s="1" t="s">
        <v>1</v>
      </c>
      <c r="B3" s="1" t="s">
        <v>30</v>
      </c>
      <c r="C3" s="5" t="s">
        <v>53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18</v>
      </c>
      <c r="K3" s="1" t="s">
        <v>16</v>
      </c>
      <c r="L3" s="1" t="s">
        <v>17</v>
      </c>
      <c r="M3" s="6"/>
      <c r="N3" s="7" t="s">
        <v>12</v>
      </c>
      <c r="O3" s="3" t="s">
        <v>19</v>
      </c>
      <c r="P3" s="1" t="s">
        <v>4</v>
      </c>
      <c r="Q3" s="3" t="s">
        <v>20</v>
      </c>
      <c r="R3" s="3" t="s">
        <v>4</v>
      </c>
      <c r="S3" s="1" t="s">
        <v>21</v>
      </c>
      <c r="T3" s="1" t="s">
        <v>4</v>
      </c>
      <c r="U3" s="1" t="s">
        <v>22</v>
      </c>
      <c r="V3" s="1" t="s">
        <v>4</v>
      </c>
      <c r="W3" s="1" t="s">
        <v>23</v>
      </c>
      <c r="X3" s="1" t="s">
        <v>4</v>
      </c>
      <c r="Y3" s="1" t="s">
        <v>24</v>
      </c>
      <c r="Z3" s="1" t="s">
        <v>4</v>
      </c>
      <c r="AA3" s="1" t="s">
        <v>25</v>
      </c>
      <c r="AB3" s="5" t="s">
        <v>4</v>
      </c>
      <c r="AC3" s="1" t="s">
        <v>26</v>
      </c>
      <c r="AD3" s="1" t="s">
        <v>4</v>
      </c>
      <c r="AE3" s="1" t="s">
        <v>27</v>
      </c>
      <c r="AF3" s="1" t="s">
        <v>4</v>
      </c>
      <c r="AG3" s="1" t="s">
        <v>28</v>
      </c>
      <c r="AH3" s="2" t="s">
        <v>4</v>
      </c>
      <c r="AI3" s="25"/>
      <c r="AJ3" s="9" t="s">
        <v>52</v>
      </c>
    </row>
    <row r="4" spans="1:36" s="19" customFormat="1" ht="28.8" x14ac:dyDescent="0.3">
      <c r="A4" s="10">
        <v>1</v>
      </c>
      <c r="B4" s="10" t="s">
        <v>40</v>
      </c>
      <c r="C4" s="10">
        <v>5342</v>
      </c>
      <c r="D4" s="10" t="s">
        <v>41</v>
      </c>
      <c r="E4" s="10" t="s">
        <v>42</v>
      </c>
      <c r="F4" s="15" t="s">
        <v>5</v>
      </c>
      <c r="G4" s="15">
        <v>5</v>
      </c>
      <c r="H4" s="15">
        <f t="shared" ref="H4" si="0">G4*110</f>
        <v>550</v>
      </c>
      <c r="I4" s="15" t="s">
        <v>5</v>
      </c>
      <c r="J4" s="15" t="s">
        <v>5</v>
      </c>
      <c r="K4" s="10" t="s">
        <v>5</v>
      </c>
      <c r="L4" s="10" t="s">
        <v>5</v>
      </c>
      <c r="M4" s="16" t="str">
        <f t="shared" ref="M4" si="1">IF(AND(F4="ΝΑΙ",IF(I4="ΝΑΙ",J4="ΝΑΙ",)*AND(K4="ΝΑΙ",L4="ΝΑΙ")),"ΟΚ","ΑΠΟΡΡΙΠΤΕΤΑΙ")</f>
        <v>ΟΚ</v>
      </c>
      <c r="N4" s="16" t="s">
        <v>5</v>
      </c>
      <c r="O4" s="15" t="s">
        <v>13</v>
      </c>
      <c r="P4" s="10">
        <f t="shared" ref="P4" si="2">IF(O4="ΝΑΙ",120,0)</f>
        <v>0</v>
      </c>
      <c r="Q4" s="15" t="s">
        <v>13</v>
      </c>
      <c r="R4" s="15">
        <f t="shared" ref="R4" si="3">IF(Q4="ΝΑΙ",60,0)</f>
        <v>0</v>
      </c>
      <c r="S4" s="10" t="s">
        <v>13</v>
      </c>
      <c r="T4" s="10">
        <f t="shared" ref="T4" si="4">IF(S4="ΝΑΙ",250,0)</f>
        <v>0</v>
      </c>
      <c r="U4" s="10" t="s">
        <v>13</v>
      </c>
      <c r="V4" s="10">
        <f t="shared" ref="V4" si="5">IF(U4="ΝΑΙ",120,0)</f>
        <v>0</v>
      </c>
      <c r="W4" s="10" t="s">
        <v>2</v>
      </c>
      <c r="X4" s="10">
        <f t="shared" ref="X4" si="6">IF(W4="ΑΡΙΣΤΗ",70,IF(W4="ΠΟΛΥ ΚΑΛΗ",50,IF(W4="ΚΑΛΗ",30,)))</f>
        <v>70</v>
      </c>
      <c r="Y4" s="10"/>
      <c r="Z4" s="10">
        <f t="shared" ref="Z4" si="7">IF(Y4="ΑΡΙΣΤΗ",70,IF(Y4="ΠΟΛΥ ΚΑΛΗ",50,IF(Y4="ΚΑΛΗ",30,)))</f>
        <v>0</v>
      </c>
      <c r="AA4" s="10"/>
      <c r="AB4" s="10">
        <f t="shared" ref="AB4" si="8">IF(AA4="ΑΡΙΣΤΗ",70,IF(AA4="ΠΟΛΥ ΚΑΛΗ",50,IF(AA4="ΚΑΛΗ",30,)))</f>
        <v>0</v>
      </c>
      <c r="AC4" s="10" t="s">
        <v>13</v>
      </c>
      <c r="AD4" s="10">
        <f t="shared" ref="AD4" si="9">IF(AC4="ΝΑΙ",150,0)</f>
        <v>0</v>
      </c>
      <c r="AE4" s="10">
        <v>8</v>
      </c>
      <c r="AF4" s="10">
        <f t="shared" ref="AF4" si="10">AE4*17</f>
        <v>136</v>
      </c>
      <c r="AG4" s="10">
        <v>84</v>
      </c>
      <c r="AH4" s="17">
        <f t="shared" ref="AH4" si="11">AG4*7</f>
        <v>588</v>
      </c>
      <c r="AI4" s="18">
        <f t="shared" ref="AI4" si="12">H4+AD4+P4+R4+T4+V4+Z4+AB4+AF4+AH4+X4</f>
        <v>1344</v>
      </c>
      <c r="AJ4" s="10" t="s">
        <v>57</v>
      </c>
    </row>
  </sheetData>
  <mergeCells count="5">
    <mergeCell ref="A1:E1"/>
    <mergeCell ref="A2:E2"/>
    <mergeCell ref="F2:L2"/>
    <mergeCell ref="O2:AH2"/>
    <mergeCell ref="AI2:AI3"/>
  </mergeCells>
  <dataValidations count="4">
    <dataValidation type="whole" allowBlank="1" showInputMessage="1" showErrorMessage="1" errorTitle="ΠΡΟΣΟΧΗ!" error="ΑΠΟ 1 ΕΩΣ 24 ΜΗΝΕΣ" sqref="AE4" xr:uid="{431D2B1A-5AFC-4DF7-93F6-BD26A755E5D0}">
      <formula1>1</formula1>
      <formula2>24</formula2>
    </dataValidation>
    <dataValidation type="list" allowBlank="1" showInputMessage="1" showErrorMessage="1" sqref="Y4 W4 AA4 S4 AC4 I4:L4 N4:O4 F4 U4 Q4" xr:uid="{EFCB58AD-61C7-4061-9BAD-56C09717B532}">
      <formula1>#REF!</formula1>
    </dataValidation>
    <dataValidation type="whole" allowBlank="1" showInputMessage="1" showErrorMessage="1" errorTitle="ΠΡΟΣΟΧΗ!" error="ΑΠΟ 1 ΕΩΣ 84 ΜΗΝΕΣ" sqref="AG4" xr:uid="{2025300B-055D-41A1-B322-A31121F680F1}">
      <formula1>1</formula1>
      <formula2>84</formula2>
    </dataValidation>
    <dataValidation type="decimal" allowBlank="1" showInputMessage="1" showErrorMessage="1" sqref="G4" xr:uid="{102CDE0F-6350-4877-8DE9-78DD7B059012}">
      <formula1>5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 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2018-11-27T18:55:26Z</dcterms:modified>
</cp:coreProperties>
</file>